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Q5" i="1" l="1"/>
  <c r="AW5" i="1"/>
  <c r="AC5" i="1"/>
  <c r="AB5" i="1"/>
  <c r="AA5" i="1"/>
  <c r="Z5" i="1"/>
  <c r="Y5" i="1"/>
  <c r="AD5" i="1" s="1"/>
  <c r="V5" i="1"/>
  <c r="AH5" i="1" l="1"/>
  <c r="AI5" i="1" s="1"/>
  <c r="AE5" i="1"/>
</calcChain>
</file>

<file path=xl/sharedStrings.xml><?xml version="1.0" encoding="utf-8"?>
<sst xmlns="http://schemas.openxmlformats.org/spreadsheetml/2006/main" count="129" uniqueCount="116">
  <si>
    <t>Подразделение ИА - инициатор закупки, согласующее потребность филиала. 
ФИО руководителя.</t>
  </si>
  <si>
    <t>Решения ЦКК</t>
  </si>
  <si>
    <t>Код вида деятельности</t>
  </si>
  <si>
    <t>Номер закупки</t>
  </si>
  <si>
    <t>Подразделение/предприятие-потребитель продукции</t>
  </si>
  <si>
    <t>Код по ОКВЭД</t>
  </si>
  <si>
    <t>Код по ОКДП</t>
  </si>
  <si>
    <t>Номер лота</t>
  </si>
  <si>
    <t>Наименование лота</t>
  </si>
  <si>
    <t>Группа продукции (Код классификатора)</t>
  </si>
  <si>
    <t>Вид закупаемой продукции</t>
  </si>
  <si>
    <t>Источник финансирования</t>
  </si>
  <si>
    <t>Код статьи БП</t>
  </si>
  <si>
    <t>Наименование статьи БП</t>
  </si>
  <si>
    <t>Документ, на основании которого определена планируемая цена закупки</t>
  </si>
  <si>
    <t xml:space="preserve">Планируемая (предельная) цена закупки, тыс. руб.*
</t>
  </si>
  <si>
    <t>Расчет в соответствии с методикой 10% снижения стоимости от уровня цен 2010 года</t>
  </si>
  <si>
    <t>Планируемая (предельная) цена закупки с учетом снижения инвестиционных затрат на 30 % относительно уровня 2012 года.</t>
  </si>
  <si>
    <t>Планируемая начальная (предельная) цена лота по извещению/уведомлению, тыс. руб.</t>
  </si>
  <si>
    <t>Планируемый способ закупки</t>
  </si>
  <si>
    <t>Сведения о конкурентной процедуре</t>
  </si>
  <si>
    <t>Сведения о закупке у ЕИ</t>
  </si>
  <si>
    <t>Условия договора</t>
  </si>
  <si>
    <t>Год под обеспечение потребности которого планируется данная закупка</t>
  </si>
  <si>
    <t>Дополнительная информация по закупке</t>
  </si>
  <si>
    <t>Признак условно-постоянных закупок (Да/Нет)</t>
  </si>
  <si>
    <t>Документ по условно-постоянной закупке</t>
  </si>
  <si>
    <t>Данные из ИПР текущий и следующий календарные годы</t>
  </si>
  <si>
    <t>Примечание</t>
  </si>
  <si>
    <t>Квартал</t>
  </si>
  <si>
    <t>№ и дата заявки</t>
  </si>
  <si>
    <t>№ на В2В</t>
  </si>
  <si>
    <t>Дата объявления</t>
  </si>
  <si>
    <t>Дата актуальности</t>
  </si>
  <si>
    <t>№ протокола</t>
  </si>
  <si>
    <t>Дата протокола</t>
  </si>
  <si>
    <t>Фактич. стоимость закупки. тыс. руб с НДС</t>
  </si>
  <si>
    <t>Фактич. стоимость закупки. тыс. руб без НДС</t>
  </si>
  <si>
    <t>Экономия, тыс.руб.без НДС</t>
  </si>
  <si>
    <t>Победитель</t>
  </si>
  <si>
    <t>№ и дата Договора</t>
  </si>
  <si>
    <t>Сумма Договора. тыс.руб с НДС</t>
  </si>
  <si>
    <t>Примечания</t>
  </si>
  <si>
    <t>№ вопроса</t>
  </si>
  <si>
    <t>юридическое лицо</t>
  </si>
  <si>
    <t>филиал/ подразделение</t>
  </si>
  <si>
    <t>функциональный блок</t>
  </si>
  <si>
    <t>базовая стоимость в фактических ценах 2010 г. тыс. руб. (без НДС)</t>
  </si>
  <si>
    <t>Применяемые индекс-дефляторы</t>
  </si>
  <si>
    <t>коэффициент 10% снижения</t>
  </si>
  <si>
    <t>планируемая (предельная) цена закупки с учетом требования о 10% снижении от уровня цен 2010 года, тыс. руб.</t>
  </si>
  <si>
    <t>организатор закупки</t>
  </si>
  <si>
    <t>уровень закупочной комиссии</t>
  </si>
  <si>
    <t>вид закупки (электронная/неэлектронная)</t>
  </si>
  <si>
    <t>плановая дата официального объявления о начале процедур (дд.мм.гггг)</t>
  </si>
  <si>
    <t>плановая дата подведения итогов по закупочной процедуре (дд.мм.гггг)</t>
  </si>
  <si>
    <t>основание для проведения закупки у ЕИ (Положение, дата утверждения (дд.мм.гггг), пункт положения)</t>
  </si>
  <si>
    <t>наименование контрагента</t>
  </si>
  <si>
    <t>предмет договора</t>
  </si>
  <si>
    <t>минимально необходимые требования, предъявляемые к закупаемым товарам (работам, услугам)</t>
  </si>
  <si>
    <t>единица измерения</t>
  </si>
  <si>
    <t>сведения о количестве (объеме) - количество единиц измерения</t>
  </si>
  <si>
    <t>регион поставки товаров (выполнения работ, оказания услуг)</t>
  </si>
  <si>
    <t>плановая дата заключения договора (дд.мм.гггг)</t>
  </si>
  <si>
    <t>плановая дата начала поставки товаров, выполнения работ, услуг (дд.мм.гггг)</t>
  </si>
  <si>
    <t>плановая дата окончания поставки товаров, выполнения работ, услуг (дд.мм.гггг)</t>
  </si>
  <si>
    <t>ИПР год</t>
  </si>
  <si>
    <t>код объекта в инвестиционной программе</t>
  </si>
  <si>
    <t>наименование инвестиционного проекта</t>
  </si>
  <si>
    <t>дата утвержденния проектно-сметной документации / Не утверждена / Не требуется</t>
  </si>
  <si>
    <t>ввод объекта в эксплуатацию/ окончание работ по проекту (месяц, год)</t>
  </si>
  <si>
    <t>сметная стоимость объекта в тек. ценах, тыс. руб. с НДС</t>
  </si>
  <si>
    <t>физические параметры инвестиционного проекта</t>
  </si>
  <si>
    <t>технологическое присоединение (Да/Нет)</t>
  </si>
  <si>
    <t>без НДС</t>
  </si>
  <si>
    <t>с НДС</t>
  </si>
  <si>
    <t>наименование</t>
  </si>
  <si>
    <t>2011 / 2010</t>
  </si>
  <si>
    <t>2012 / 2011</t>
  </si>
  <si>
    <t>2013 / 2012</t>
  </si>
  <si>
    <t>2014 / 2013</t>
  </si>
  <si>
    <t>код по ОКЕИ</t>
  </si>
  <si>
    <t>код по ОКАТО</t>
  </si>
  <si>
    <t>МВт</t>
  </si>
  <si>
    <t>МВА</t>
  </si>
  <si>
    <t>км</t>
  </si>
  <si>
    <t>A</t>
  </si>
  <si>
    <t>B</t>
  </si>
  <si>
    <t>C</t>
  </si>
  <si>
    <t>D</t>
  </si>
  <si>
    <t>E</t>
  </si>
  <si>
    <t>ДТР Рыбников Д.А.</t>
  </si>
  <si>
    <t>14-14</t>
  </si>
  <si>
    <t>Корректировка по Распоряжению №ЦА-9/49-р от 18.03.2014</t>
  </si>
  <si>
    <t>ОАО "МРСК Центра"</t>
  </si>
  <si>
    <t>Филиал - "Ярэнерго"</t>
  </si>
  <si>
    <t>Технический блок (в т.ч. Техническая инспекция)</t>
  </si>
  <si>
    <t>31.20</t>
  </si>
  <si>
    <t>309A</t>
  </si>
  <si>
    <t>Устройства РЗА</t>
  </si>
  <si>
    <t xml:space="preserve">  Устройства РЗА</t>
  </si>
  <si>
    <t>МТРиО – поставка материально-технических ресурсов и оборудования;</t>
  </si>
  <si>
    <t>Амортизация отчетного года</t>
  </si>
  <si>
    <t>Договоры и мониторинг цен 2010 года</t>
  </si>
  <si>
    <t>ИПЦ</t>
  </si>
  <si>
    <t>ОЗП</t>
  </si>
  <si>
    <t xml:space="preserve">      МРСК Центра (ИА)</t>
  </si>
  <si>
    <t>ДЗО</t>
  </si>
  <si>
    <t>электронная</t>
  </si>
  <si>
    <t>В соответствии с требованиями технического задания и закупочной документации</t>
  </si>
  <si>
    <t>Штука</t>
  </si>
  <si>
    <t>Ярославская область</t>
  </si>
  <si>
    <t>Нет</t>
  </si>
  <si>
    <t>ИПР 2014</t>
  </si>
  <si>
    <t xml:space="preserve"> Реконструкция ПС 35/10кВ (с установкой АВР) 2014г. – ПС Песочное 2015г. – ПС Дмитрианово, ПС Вятское</t>
  </si>
  <si>
    <t>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</si>
</sst>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[$-419]mmmm\ yyyy;@"/>
    <numFmt numFmtId="165" formatCode="[$-419]mmmm;@"/>
    <numFmt numFmtId="166" formatCode="#,##0_ ;[Red]\-#,##0\ "/>
    <numFmt numFmtId="167" formatCode="#,##0.000"/>
    <numFmt numFmtId="168" formatCode="#,##0.00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50">
    <xf numFmtId="0" fontId="0" fillId="0" borderId="0" xfId="0"/>
    <xf numFmtId="0" fontId="4" fillId="0" borderId="0" xfId="0" applyFont="1" applyFill="1" applyAlignment="1" applyProtection="1">
      <alignment horizontal="center" vertical="top"/>
      <protection locked="0"/>
    </xf>
    <xf numFmtId="49" fontId="2" fillId="0" borderId="1" xfId="1" applyNumberFormat="1" applyFont="1" applyFill="1" applyBorder="1" applyAlignment="1" applyProtection="1">
      <alignment horizontal="center" vertical="top" wrapText="1"/>
      <protection locked="0"/>
    </xf>
    <xf numFmtId="49" fontId="2" fillId="3" borderId="1" xfId="1" applyNumberFormat="1" applyFont="1" applyFill="1" applyBorder="1" applyAlignment="1" applyProtection="1">
      <alignment horizontal="center" vertical="top" wrapText="1"/>
      <protection locked="0"/>
    </xf>
    <xf numFmtId="2" fontId="2" fillId="0" borderId="1" xfId="3" applyNumberFormat="1" applyFont="1" applyFill="1" applyBorder="1" applyAlignment="1" applyProtection="1">
      <alignment horizontal="center" vertical="top" wrapText="1"/>
      <protection locked="0"/>
    </xf>
    <xf numFmtId="0" fontId="2" fillId="0" borderId="1" xfId="3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/>
      <protection locked="0"/>
    </xf>
    <xf numFmtId="1" fontId="2" fillId="0" borderId="1" xfId="1" applyNumberFormat="1" applyFont="1" applyFill="1" applyBorder="1" applyAlignment="1" applyProtection="1">
      <alignment horizontal="center" vertical="top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top"/>
      <protection locked="0"/>
    </xf>
    <xf numFmtId="0" fontId="6" fillId="3" borderId="1" xfId="0" applyFont="1" applyFill="1" applyBorder="1" applyAlignment="1" applyProtection="1">
      <alignment horizontal="center" vertical="top" wrapText="1"/>
      <protection locked="0"/>
    </xf>
    <xf numFmtId="14" fontId="6" fillId="3" borderId="1" xfId="0" applyNumberFormat="1" applyFont="1" applyFill="1" applyBorder="1" applyAlignment="1" applyProtection="1">
      <alignment horizontal="center" vertical="top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6" borderId="1" xfId="0" applyNumberFormat="1" applyFont="1" applyFill="1" applyBorder="1" applyAlignment="1" applyProtection="1">
      <alignment horizontal="center" vertical="top" wrapText="1"/>
      <protection locked="0"/>
    </xf>
    <xf numFmtId="49" fontId="4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</xf>
    <xf numFmtId="0" fontId="4" fillId="3" borderId="1" xfId="0" applyFont="1" applyFill="1" applyBorder="1" applyAlignment="1" applyProtection="1">
      <alignment horizontal="center" vertical="top" wrapText="1"/>
      <protection hidden="1"/>
    </xf>
    <xf numFmtId="167" fontId="4" fillId="3" borderId="1" xfId="0" applyNumberFormat="1" applyFont="1" applyFill="1" applyBorder="1" applyAlignment="1">
      <alignment horizontal="center" vertical="top"/>
    </xf>
    <xf numFmtId="167" fontId="4" fillId="3" borderId="1" xfId="0" applyNumberFormat="1" applyFont="1" applyFill="1" applyBorder="1" applyAlignment="1" applyProtection="1">
      <alignment horizontal="center" vertical="top" wrapText="1"/>
      <protection locked="0"/>
    </xf>
    <xf numFmtId="167" fontId="4" fillId="3" borderId="1" xfId="0" applyNumberFormat="1" applyFont="1" applyFill="1" applyBorder="1" applyAlignment="1" applyProtection="1">
      <alignment horizontal="center" vertical="top" wrapText="1"/>
      <protection hidden="1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14" fontId="4" fillId="3" borderId="1" xfId="0" applyNumberFormat="1" applyFont="1" applyFill="1" applyBorder="1" applyAlignment="1" applyProtection="1">
      <alignment horizontal="center" vertical="top" wrapText="1"/>
      <protection locked="0"/>
    </xf>
    <xf numFmtId="49" fontId="7" fillId="3" borderId="1" xfId="0" applyNumberFormat="1" applyFont="1" applyFill="1" applyBorder="1" applyAlignment="1">
      <alignment horizontal="center" vertical="top" wrapText="1"/>
    </xf>
    <xf numFmtId="0" fontId="2" fillId="3" borderId="1" xfId="4" applyNumberFormat="1" applyFont="1" applyFill="1" applyBorder="1" applyAlignment="1">
      <alignment horizontal="center" vertical="top" shrinkToFit="1"/>
    </xf>
    <xf numFmtId="49" fontId="2" fillId="3" borderId="1" xfId="0" applyNumberFormat="1" applyFont="1" applyFill="1" applyBorder="1" applyAlignment="1">
      <alignment horizontal="center" vertical="top" wrapText="1" shrinkToFit="1"/>
    </xf>
    <xf numFmtId="14" fontId="2" fillId="3" borderId="1" xfId="1" applyNumberFormat="1" applyFont="1" applyFill="1" applyBorder="1" applyAlignment="1" applyProtection="1">
      <alignment horizontal="center" vertical="top" wrapText="1"/>
    </xf>
    <xf numFmtId="164" fontId="4" fillId="3" borderId="1" xfId="0" applyNumberFormat="1" applyFont="1" applyFill="1" applyBorder="1" applyAlignment="1" applyProtection="1">
      <alignment horizontal="center" vertical="top" wrapText="1"/>
      <protection locked="0"/>
    </xf>
    <xf numFmtId="4" fontId="2" fillId="3" borderId="1" xfId="1" applyNumberFormat="1" applyFont="1" applyFill="1" applyBorder="1" applyAlignment="1" applyProtection="1">
      <alignment horizontal="center" vertical="top" wrapText="1"/>
    </xf>
    <xf numFmtId="0" fontId="6" fillId="3" borderId="1" xfId="0" applyFont="1" applyFill="1" applyBorder="1" applyAlignment="1" applyProtection="1">
      <alignment horizontal="center" vertical="top"/>
      <protection locked="0"/>
    </xf>
    <xf numFmtId="167" fontId="4" fillId="3" borderId="1" xfId="0" applyNumberFormat="1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168" fontId="4" fillId="3" borderId="1" xfId="0" applyNumberFormat="1" applyFont="1" applyFill="1" applyBorder="1" applyAlignment="1" applyProtection="1">
      <alignment horizontal="center" vertical="top" wrapText="1"/>
      <protection hidden="1"/>
    </xf>
    <xf numFmtId="166" fontId="2" fillId="0" borderId="1" xfId="2" applyNumberFormat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166" fontId="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" xfId="1" applyNumberFormat="1" applyFont="1" applyFill="1" applyBorder="1" applyAlignment="1" applyProtection="1">
      <alignment horizontal="center" vertical="top" wrapText="1"/>
      <protection locked="0"/>
    </xf>
    <xf numFmtId="4" fontId="2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1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1" applyNumberFormat="1" applyFont="1" applyFill="1" applyBorder="1" applyAlignment="1" applyProtection="1">
      <alignment horizontal="center" vertical="top" wrapText="1"/>
      <protection locked="0"/>
    </xf>
    <xf numFmtId="0" fontId="4" fillId="5" borderId="1" xfId="0" applyFont="1" applyFill="1" applyBorder="1" applyAlignment="1" applyProtection="1">
      <alignment horizontal="center" vertical="center" textRotation="90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4" borderId="1" xfId="0" applyFont="1" applyFill="1" applyBorder="1" applyAlignment="1" applyProtection="1">
      <alignment horizontal="center" vertical="center" textRotation="90"/>
      <protection locked="0"/>
    </xf>
    <xf numFmtId="3" fontId="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" fillId="3" borderId="1" xfId="1" applyNumberFormat="1" applyFont="1" applyFill="1" applyBorder="1" applyAlignment="1" applyProtection="1">
      <alignment horizontal="center" vertical="top" wrapText="1"/>
      <protection locked="0"/>
    </xf>
    <xf numFmtId="49" fontId="2" fillId="2" borderId="1" xfId="1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10" xfId="4"/>
    <cellStyle name="Обычный_Исполнительный аппарат МРСК Центра и Приволжья" xfId="1"/>
    <cellStyle name="Стиль 1 2" xfId="3"/>
    <cellStyle name="Финансов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1;&#1086;&#1075;&#1080;&#1089;&#1090;&#1080;&#1082;&#1072;\&#1055;&#1083;&#1072;&#1085;%20&#1079;&#1072;&#1082;&#1091;&#1087;&#1082;&#1080;%202014%20&#1087;&#1086;%20&#1092;&#1072;&#1082;&#1090;&#1091;%20&#1082;&#1086;&#1088;&#1088;&#1077;&#1082;&#1090;&#1080;&#1088;&#1086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_План закупки"/>
      <sheetName val="13-14"/>
      <sheetName val="02_План УПЗ"/>
      <sheetName val="03_План закупки у продавцов"/>
      <sheetName val="04_Долгосрочные договоры"/>
      <sheetName val="Описание формата План закупки"/>
      <sheetName val="Применяемые коэффициенты (2014)"/>
      <sheetName val="Исключаемые затраты"/>
      <sheetName val="ОКЕИ"/>
      <sheetName val="5"/>
      <sheetName val="10"/>
      <sheetName val="11"/>
      <sheetName val="12"/>
      <sheetName val="31!"/>
      <sheetName val="32!"/>
      <sheetName val="33!"/>
      <sheetName val="44-45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B3" t="str">
            <v>ИПЦ</v>
          </cell>
          <cell r="C3" t="str">
            <v>Все закупки 
кроме п. 2-3</v>
          </cell>
          <cell r="D3">
            <v>1.0840000000000001</v>
          </cell>
          <cell r="E3">
            <v>1.0509999999999999</v>
          </cell>
          <cell r="F3">
            <v>1.0669999999999999</v>
          </cell>
          <cell r="G3">
            <v>1.056</v>
          </cell>
          <cell r="H3">
            <v>0.9</v>
          </cell>
        </row>
        <row r="4">
          <cell r="B4" t="str">
            <v>Капитальное строительство</v>
          </cell>
          <cell r="C4" t="str">
            <v>Капитальное строительство</v>
          </cell>
          <cell r="D4">
            <v>1.087</v>
          </cell>
          <cell r="E4">
            <v>1.0680000000000001</v>
          </cell>
          <cell r="F4">
            <v>1.06</v>
          </cell>
          <cell r="G4">
            <v>1.052</v>
          </cell>
          <cell r="H4">
            <v>0.9</v>
          </cell>
        </row>
        <row r="5">
          <cell r="B5" t="str">
            <v>Производство нефтепродуктов</v>
          </cell>
          <cell r="C5" t="str">
            <v>Бензин, диз. топливо, др. производные нефти</v>
          </cell>
          <cell r="D5">
            <v>1.288</v>
          </cell>
          <cell r="E5">
            <v>1.0620000000000001</v>
          </cell>
          <cell r="F5">
            <v>1.08</v>
          </cell>
          <cell r="G5">
            <v>1.014</v>
          </cell>
          <cell r="H5">
            <v>0.9</v>
          </cell>
        </row>
        <row r="6">
          <cell r="B6" t="str">
            <v>Исключаемые затраты</v>
          </cell>
          <cell r="C6" t="str">
            <v>См. список исключаемых затрат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A2" t="str">
            <v>Москва</v>
          </cell>
          <cell r="B2">
            <v>45000000000</v>
          </cell>
        </row>
        <row r="3">
          <cell r="A3" t="str">
            <v>Белгородская область</v>
          </cell>
          <cell r="B3">
            <v>14000000000</v>
          </cell>
        </row>
        <row r="4">
          <cell r="A4" t="str">
            <v>Брянская область</v>
          </cell>
          <cell r="B4">
            <v>15000000000</v>
          </cell>
        </row>
        <row r="5">
          <cell r="A5" t="str">
            <v>Воронежская область</v>
          </cell>
          <cell r="B5">
            <v>20000000000</v>
          </cell>
        </row>
        <row r="6">
          <cell r="A6" t="str">
            <v>Костромская область</v>
          </cell>
          <cell r="B6">
            <v>34000000000</v>
          </cell>
        </row>
        <row r="7">
          <cell r="A7" t="str">
            <v>Курская область</v>
          </cell>
          <cell r="B7">
            <v>38000000000</v>
          </cell>
        </row>
        <row r="8">
          <cell r="A8" t="str">
            <v>Липецкая область</v>
          </cell>
          <cell r="B8">
            <v>42000000000</v>
          </cell>
        </row>
        <row r="9">
          <cell r="A9" t="str">
            <v>Орловская область</v>
          </cell>
          <cell r="B9">
            <v>54000000000</v>
          </cell>
        </row>
        <row r="10">
          <cell r="A10" t="str">
            <v>Смоленская область</v>
          </cell>
          <cell r="B10">
            <v>66000000000</v>
          </cell>
        </row>
        <row r="11">
          <cell r="A11" t="str">
            <v>Тамбовская область</v>
          </cell>
          <cell r="B11">
            <v>68000000000</v>
          </cell>
        </row>
        <row r="12">
          <cell r="A12" t="str">
            <v>Тверская область</v>
          </cell>
          <cell r="B12">
            <v>28000000000</v>
          </cell>
        </row>
        <row r="13">
          <cell r="A13" t="str">
            <v>Ярославская область</v>
          </cell>
          <cell r="B13">
            <v>78000000000</v>
          </cell>
        </row>
      </sheetData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5"/>
  <sheetViews>
    <sheetView tabSelected="1" topLeftCell="AA1" workbookViewId="0">
      <selection activeCell="AJ5" sqref="AJ5"/>
    </sheetView>
  </sheetViews>
  <sheetFormatPr defaultRowHeight="15" x14ac:dyDescent="0.25"/>
  <cols>
    <col min="34" max="34" width="16" customWidth="1"/>
    <col min="35" max="35" width="17.28515625" customWidth="1"/>
  </cols>
  <sheetData>
    <row r="1" spans="1:82" s="1" customFormat="1" ht="30.75" customHeight="1" x14ac:dyDescent="0.25">
      <c r="A1" s="48" t="s">
        <v>0</v>
      </c>
      <c r="B1" s="49" t="s">
        <v>1</v>
      </c>
      <c r="C1" s="49"/>
      <c r="D1" s="49"/>
      <c r="E1" s="49"/>
      <c r="F1" s="36" t="s">
        <v>2</v>
      </c>
      <c r="G1" s="36" t="s">
        <v>3</v>
      </c>
      <c r="H1" s="36" t="s">
        <v>4</v>
      </c>
      <c r="I1" s="36"/>
      <c r="J1" s="36"/>
      <c r="K1" s="36" t="s">
        <v>5</v>
      </c>
      <c r="L1" s="36" t="s">
        <v>6</v>
      </c>
      <c r="M1" s="36" t="s">
        <v>7</v>
      </c>
      <c r="N1" s="36" t="s">
        <v>8</v>
      </c>
      <c r="O1" s="36" t="s">
        <v>9</v>
      </c>
      <c r="P1" s="36" t="s">
        <v>10</v>
      </c>
      <c r="Q1" s="36" t="s">
        <v>11</v>
      </c>
      <c r="R1" s="47" t="s">
        <v>12</v>
      </c>
      <c r="S1" s="36" t="s">
        <v>13</v>
      </c>
      <c r="T1" s="36" t="s">
        <v>14</v>
      </c>
      <c r="U1" s="36" t="s">
        <v>15</v>
      </c>
      <c r="V1" s="36"/>
      <c r="W1" s="36" t="s">
        <v>16</v>
      </c>
      <c r="X1" s="36"/>
      <c r="Y1" s="36"/>
      <c r="Z1" s="36"/>
      <c r="AA1" s="36"/>
      <c r="AB1" s="36"/>
      <c r="AC1" s="36"/>
      <c r="AD1" s="36"/>
      <c r="AE1" s="36"/>
      <c r="AF1" s="36" t="s">
        <v>17</v>
      </c>
      <c r="AG1" s="36"/>
      <c r="AH1" s="37" t="s">
        <v>18</v>
      </c>
      <c r="AI1" s="37"/>
      <c r="AJ1" s="36" t="s">
        <v>19</v>
      </c>
      <c r="AK1" s="36" t="s">
        <v>20</v>
      </c>
      <c r="AL1" s="36"/>
      <c r="AM1" s="36"/>
      <c r="AN1" s="36"/>
      <c r="AO1" s="36"/>
      <c r="AP1" s="36" t="s">
        <v>21</v>
      </c>
      <c r="AQ1" s="36"/>
      <c r="AR1" s="36" t="s">
        <v>22</v>
      </c>
      <c r="AS1" s="36"/>
      <c r="AT1" s="36"/>
      <c r="AU1" s="36"/>
      <c r="AV1" s="36"/>
      <c r="AW1" s="36"/>
      <c r="AX1" s="36"/>
      <c r="AY1" s="36"/>
      <c r="AZ1" s="36"/>
      <c r="BA1" s="36"/>
      <c r="BB1" s="36" t="s">
        <v>23</v>
      </c>
      <c r="BC1" s="36" t="s">
        <v>24</v>
      </c>
      <c r="BD1" s="36" t="s">
        <v>25</v>
      </c>
      <c r="BE1" s="36" t="s">
        <v>26</v>
      </c>
      <c r="BF1" s="44" t="s">
        <v>27</v>
      </c>
      <c r="BG1" s="44"/>
      <c r="BH1" s="44"/>
      <c r="BI1" s="44"/>
      <c r="BJ1" s="44"/>
      <c r="BK1" s="44"/>
      <c r="BL1" s="44"/>
      <c r="BM1" s="44"/>
      <c r="BN1" s="44"/>
      <c r="BO1" s="44"/>
      <c r="BP1" s="36" t="s">
        <v>28</v>
      </c>
      <c r="BQ1" s="45" t="s">
        <v>29</v>
      </c>
      <c r="BR1" s="40" t="s">
        <v>30</v>
      </c>
      <c r="BS1" s="40" t="s">
        <v>31</v>
      </c>
      <c r="BT1" s="40" t="s">
        <v>32</v>
      </c>
      <c r="BU1" s="40" t="s">
        <v>33</v>
      </c>
      <c r="BV1" s="40" t="s">
        <v>34</v>
      </c>
      <c r="BW1" s="40" t="s">
        <v>35</v>
      </c>
      <c r="BX1" s="40" t="s">
        <v>36</v>
      </c>
      <c r="BY1" s="40" t="s">
        <v>37</v>
      </c>
      <c r="BZ1" s="40" t="s">
        <v>38</v>
      </c>
      <c r="CA1" s="40" t="s">
        <v>39</v>
      </c>
      <c r="CB1" s="40" t="s">
        <v>40</v>
      </c>
      <c r="CC1" s="40" t="s">
        <v>41</v>
      </c>
      <c r="CD1" s="40" t="s">
        <v>42</v>
      </c>
    </row>
    <row r="2" spans="1:82" s="1" customFormat="1" ht="87.75" customHeight="1" x14ac:dyDescent="0.25">
      <c r="A2" s="48"/>
      <c r="B2" s="41" t="s">
        <v>34</v>
      </c>
      <c r="C2" s="42" t="s">
        <v>35</v>
      </c>
      <c r="D2" s="41" t="s">
        <v>43</v>
      </c>
      <c r="E2" s="43" t="s">
        <v>28</v>
      </c>
      <c r="F2" s="36"/>
      <c r="G2" s="36"/>
      <c r="H2" s="36" t="s">
        <v>44</v>
      </c>
      <c r="I2" s="36" t="s">
        <v>45</v>
      </c>
      <c r="J2" s="36" t="s">
        <v>46</v>
      </c>
      <c r="K2" s="36"/>
      <c r="L2" s="36"/>
      <c r="M2" s="36"/>
      <c r="N2" s="36"/>
      <c r="O2" s="36"/>
      <c r="P2" s="36"/>
      <c r="Q2" s="36"/>
      <c r="R2" s="47"/>
      <c r="S2" s="36"/>
      <c r="T2" s="36"/>
      <c r="U2" s="36"/>
      <c r="V2" s="36"/>
      <c r="W2" s="36" t="s">
        <v>47</v>
      </c>
      <c r="X2" s="36" t="s">
        <v>48</v>
      </c>
      <c r="Y2" s="36"/>
      <c r="Z2" s="36"/>
      <c r="AA2" s="36"/>
      <c r="AB2" s="36"/>
      <c r="AC2" s="47" t="s">
        <v>49</v>
      </c>
      <c r="AD2" s="37" t="s">
        <v>50</v>
      </c>
      <c r="AE2" s="37"/>
      <c r="AF2" s="36"/>
      <c r="AG2" s="36"/>
      <c r="AH2" s="37"/>
      <c r="AI2" s="37"/>
      <c r="AJ2" s="36"/>
      <c r="AK2" s="36" t="s">
        <v>51</v>
      </c>
      <c r="AL2" s="36" t="s">
        <v>52</v>
      </c>
      <c r="AM2" s="36" t="s">
        <v>53</v>
      </c>
      <c r="AN2" s="39" t="s">
        <v>54</v>
      </c>
      <c r="AO2" s="39" t="s">
        <v>55</v>
      </c>
      <c r="AP2" s="36" t="s">
        <v>56</v>
      </c>
      <c r="AQ2" s="36" t="s">
        <v>57</v>
      </c>
      <c r="AR2" s="36" t="s">
        <v>58</v>
      </c>
      <c r="AS2" s="36" t="s">
        <v>59</v>
      </c>
      <c r="AT2" s="36" t="s">
        <v>60</v>
      </c>
      <c r="AU2" s="36"/>
      <c r="AV2" s="36" t="s">
        <v>61</v>
      </c>
      <c r="AW2" s="36" t="s">
        <v>62</v>
      </c>
      <c r="AX2" s="36"/>
      <c r="AY2" s="37" t="s">
        <v>63</v>
      </c>
      <c r="AZ2" s="36" t="s">
        <v>64</v>
      </c>
      <c r="BA2" s="38" t="s">
        <v>65</v>
      </c>
      <c r="BB2" s="36"/>
      <c r="BC2" s="36"/>
      <c r="BD2" s="36"/>
      <c r="BE2" s="36"/>
      <c r="BF2" s="35" t="s">
        <v>66</v>
      </c>
      <c r="BG2" s="35" t="s">
        <v>67</v>
      </c>
      <c r="BH2" s="35" t="s">
        <v>68</v>
      </c>
      <c r="BI2" s="46" t="s">
        <v>69</v>
      </c>
      <c r="BJ2" s="46" t="s">
        <v>70</v>
      </c>
      <c r="BK2" s="33" t="s">
        <v>71</v>
      </c>
      <c r="BL2" s="34" t="s">
        <v>72</v>
      </c>
      <c r="BM2" s="34"/>
      <c r="BN2" s="34"/>
      <c r="BO2" s="35" t="s">
        <v>73</v>
      </c>
      <c r="BP2" s="36"/>
      <c r="BQ2" s="45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</row>
    <row r="3" spans="1:82" s="1" customFormat="1" ht="28.5" x14ac:dyDescent="0.25">
      <c r="A3" s="48"/>
      <c r="B3" s="41"/>
      <c r="C3" s="42"/>
      <c r="D3" s="41"/>
      <c r="E3" s="43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47"/>
      <c r="S3" s="36"/>
      <c r="T3" s="36"/>
      <c r="U3" s="2" t="s">
        <v>74</v>
      </c>
      <c r="V3" s="2" t="s">
        <v>75</v>
      </c>
      <c r="W3" s="36"/>
      <c r="X3" s="2" t="s">
        <v>76</v>
      </c>
      <c r="Y3" s="3" t="s">
        <v>77</v>
      </c>
      <c r="Z3" s="3" t="s">
        <v>78</v>
      </c>
      <c r="AA3" s="3" t="s">
        <v>79</v>
      </c>
      <c r="AB3" s="3" t="s">
        <v>80</v>
      </c>
      <c r="AC3" s="47"/>
      <c r="AD3" s="3" t="s">
        <v>74</v>
      </c>
      <c r="AE3" s="3" t="s">
        <v>75</v>
      </c>
      <c r="AF3" s="2" t="s">
        <v>74</v>
      </c>
      <c r="AG3" s="2" t="s">
        <v>75</v>
      </c>
      <c r="AH3" s="3" t="s">
        <v>74</v>
      </c>
      <c r="AI3" s="3" t="s">
        <v>75</v>
      </c>
      <c r="AJ3" s="36"/>
      <c r="AK3" s="36"/>
      <c r="AL3" s="36"/>
      <c r="AM3" s="36"/>
      <c r="AN3" s="39"/>
      <c r="AO3" s="39"/>
      <c r="AP3" s="36"/>
      <c r="AQ3" s="36"/>
      <c r="AR3" s="36"/>
      <c r="AS3" s="36"/>
      <c r="AT3" s="2" t="s">
        <v>81</v>
      </c>
      <c r="AU3" s="2" t="s">
        <v>76</v>
      </c>
      <c r="AV3" s="36"/>
      <c r="AW3" s="3" t="s">
        <v>82</v>
      </c>
      <c r="AX3" s="2" t="s">
        <v>76</v>
      </c>
      <c r="AY3" s="37"/>
      <c r="AZ3" s="36"/>
      <c r="BA3" s="38"/>
      <c r="BB3" s="36"/>
      <c r="BC3" s="36"/>
      <c r="BD3" s="36"/>
      <c r="BE3" s="36"/>
      <c r="BF3" s="35"/>
      <c r="BG3" s="35"/>
      <c r="BH3" s="35"/>
      <c r="BI3" s="46"/>
      <c r="BJ3" s="46"/>
      <c r="BK3" s="33"/>
      <c r="BL3" s="4" t="s">
        <v>83</v>
      </c>
      <c r="BM3" s="5" t="s">
        <v>84</v>
      </c>
      <c r="BN3" s="5" t="s">
        <v>85</v>
      </c>
      <c r="BO3" s="35"/>
      <c r="BP3" s="36"/>
      <c r="BQ3" s="45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</row>
    <row r="4" spans="1:82" s="1" customFormat="1" ht="14.25" x14ac:dyDescent="0.25">
      <c r="A4" s="6" t="s">
        <v>86</v>
      </c>
      <c r="B4" s="6" t="s">
        <v>87</v>
      </c>
      <c r="C4" s="6" t="s">
        <v>88</v>
      </c>
      <c r="D4" s="6" t="s">
        <v>89</v>
      </c>
      <c r="E4" s="6" t="s">
        <v>90</v>
      </c>
      <c r="F4" s="7">
        <v>1</v>
      </c>
      <c r="G4" s="7">
        <v>2</v>
      </c>
      <c r="H4" s="7">
        <v>3</v>
      </c>
      <c r="I4" s="7">
        <v>4</v>
      </c>
      <c r="J4" s="7">
        <v>5</v>
      </c>
      <c r="K4" s="2">
        <v>6</v>
      </c>
      <c r="L4" s="7">
        <v>7</v>
      </c>
      <c r="M4" s="7">
        <v>8</v>
      </c>
      <c r="N4" s="7">
        <v>9</v>
      </c>
      <c r="O4" s="7">
        <v>10</v>
      </c>
      <c r="P4" s="7">
        <v>11</v>
      </c>
      <c r="Q4" s="7">
        <v>12</v>
      </c>
      <c r="R4" s="7">
        <v>13</v>
      </c>
      <c r="S4" s="7">
        <v>14</v>
      </c>
      <c r="T4" s="7">
        <v>15</v>
      </c>
      <c r="U4" s="7">
        <v>16</v>
      </c>
      <c r="V4" s="7">
        <v>17</v>
      </c>
      <c r="W4" s="7">
        <v>18</v>
      </c>
      <c r="X4" s="7">
        <v>19</v>
      </c>
      <c r="Y4" s="7">
        <v>20</v>
      </c>
      <c r="Z4" s="7">
        <v>21</v>
      </c>
      <c r="AA4" s="7">
        <v>22</v>
      </c>
      <c r="AB4" s="7">
        <v>23</v>
      </c>
      <c r="AC4" s="7">
        <v>24</v>
      </c>
      <c r="AD4" s="7">
        <v>25</v>
      </c>
      <c r="AE4" s="7">
        <v>26</v>
      </c>
      <c r="AF4" s="7">
        <v>27</v>
      </c>
      <c r="AG4" s="7">
        <v>28</v>
      </c>
      <c r="AH4" s="7">
        <v>29</v>
      </c>
      <c r="AI4" s="7">
        <v>30</v>
      </c>
      <c r="AJ4" s="7">
        <v>31</v>
      </c>
      <c r="AK4" s="7">
        <v>32</v>
      </c>
      <c r="AL4" s="7">
        <v>33</v>
      </c>
      <c r="AM4" s="7">
        <v>34</v>
      </c>
      <c r="AN4" s="7">
        <v>35</v>
      </c>
      <c r="AO4" s="7">
        <v>36</v>
      </c>
      <c r="AP4" s="7">
        <v>37</v>
      </c>
      <c r="AQ4" s="7">
        <v>38</v>
      </c>
      <c r="AR4" s="7">
        <v>39</v>
      </c>
      <c r="AS4" s="7">
        <v>40</v>
      </c>
      <c r="AT4" s="7">
        <v>41</v>
      </c>
      <c r="AU4" s="7">
        <v>42</v>
      </c>
      <c r="AV4" s="7">
        <v>43</v>
      </c>
      <c r="AW4" s="7">
        <v>44</v>
      </c>
      <c r="AX4" s="7">
        <v>45</v>
      </c>
      <c r="AY4" s="7">
        <v>46</v>
      </c>
      <c r="AZ4" s="7">
        <v>47</v>
      </c>
      <c r="BA4" s="7">
        <v>48</v>
      </c>
      <c r="BB4" s="7">
        <v>49</v>
      </c>
      <c r="BC4" s="7">
        <v>50</v>
      </c>
      <c r="BD4" s="7">
        <v>51</v>
      </c>
      <c r="BE4" s="7">
        <v>52</v>
      </c>
      <c r="BF4" s="7">
        <v>53</v>
      </c>
      <c r="BG4" s="7">
        <v>54</v>
      </c>
      <c r="BH4" s="7">
        <v>55</v>
      </c>
      <c r="BI4" s="7">
        <v>56</v>
      </c>
      <c r="BJ4" s="7">
        <v>57</v>
      </c>
      <c r="BK4" s="7">
        <v>58</v>
      </c>
      <c r="BL4" s="7">
        <v>59</v>
      </c>
      <c r="BM4" s="7">
        <v>60</v>
      </c>
      <c r="BN4" s="7">
        <v>61</v>
      </c>
      <c r="BO4" s="7">
        <v>62</v>
      </c>
      <c r="BP4" s="7">
        <v>63</v>
      </c>
      <c r="BQ4" s="8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</row>
    <row r="5" spans="1:82" s="31" customFormat="1" ht="84.95" customHeight="1" x14ac:dyDescent="0.25">
      <c r="A5" s="10" t="s">
        <v>91</v>
      </c>
      <c r="B5" s="10" t="s">
        <v>92</v>
      </c>
      <c r="C5" s="11">
        <v>41743</v>
      </c>
      <c r="D5" s="10">
        <v>10</v>
      </c>
      <c r="E5" s="12" t="s">
        <v>93</v>
      </c>
      <c r="F5" s="13">
        <v>2</v>
      </c>
      <c r="G5" s="14">
        <v>21523</v>
      </c>
      <c r="H5" s="13" t="s">
        <v>94</v>
      </c>
      <c r="I5" s="13" t="s">
        <v>95</v>
      </c>
      <c r="J5" s="13" t="s">
        <v>96</v>
      </c>
      <c r="K5" s="15" t="s">
        <v>97</v>
      </c>
      <c r="L5" s="13">
        <v>3120456</v>
      </c>
      <c r="M5" s="16" t="s">
        <v>98</v>
      </c>
      <c r="N5" s="13" t="s">
        <v>99</v>
      </c>
      <c r="O5" s="13" t="s">
        <v>100</v>
      </c>
      <c r="P5" s="13" t="s">
        <v>101</v>
      </c>
      <c r="Q5" s="13" t="s">
        <v>102</v>
      </c>
      <c r="R5" s="17"/>
      <c r="S5" s="13"/>
      <c r="T5" s="13" t="s">
        <v>103</v>
      </c>
      <c r="U5" s="18">
        <v>516.63833</v>
      </c>
      <c r="V5" s="19">
        <f t="shared" ref="V5" si="0">U5*1.18</f>
        <v>609.6332294</v>
      </c>
      <c r="W5" s="18">
        <v>492.97550572519077</v>
      </c>
      <c r="X5" s="13" t="s">
        <v>104</v>
      </c>
      <c r="Y5" s="17">
        <f>IF($X5="","не заполнена гр 19",VLOOKUP(X5,'[1]Применяемые коэффициенты (2014)'!$B$3:$H$6,3,FALSE))</f>
        <v>1.0840000000000001</v>
      </c>
      <c r="Z5" s="17">
        <f>IF($X5="","не заполнена гр 19",VLOOKUP(X5,'[1]Применяемые коэффициенты (2014)'!$B$3:$H$6,4,FALSE))</f>
        <v>1.0509999999999999</v>
      </c>
      <c r="AA5" s="17">
        <f>IF($X5="","не заполнена гр 19",VLOOKUP(X5,'[1]Применяемые коэффициенты (2014)'!$B$3:$H$6,5,FALSE))</f>
        <v>1.0669999999999999</v>
      </c>
      <c r="AB5" s="17">
        <f>IF($X5="","не заполнена гр 19",VLOOKUP(X5,'[1]Применяемые коэффициенты (2014)'!$B$3:$H$6,6,FALSE))</f>
        <v>1.056</v>
      </c>
      <c r="AC5" s="17">
        <f>IF($X5="","не заполнена гр 19",VLOOKUP(X5,'[1]Применяемые коэффициенты (2014)'!$B$3:$H$6,7,FALSE))</f>
        <v>0.9</v>
      </c>
      <c r="AD5" s="20">
        <f t="shared" ref="AD5" si="1">IF(X5="","-",IF(X5="Исключаемые затраты","-",W5*Y5*Z5*AA5*AB5*AC5))</f>
        <v>569.5451874328686</v>
      </c>
      <c r="AE5" s="20">
        <f t="shared" ref="AE5" si="2">IF(AD5="-","-",AD5*V5/U5)</f>
        <v>672.063321170785</v>
      </c>
      <c r="AF5" s="20">
        <v>491.94301782600002</v>
      </c>
      <c r="AG5" s="20">
        <v>580.49276103468003</v>
      </c>
      <c r="AH5" s="32">
        <f t="shared" ref="AH5" si="3">ROUNDDOWN(MIN(U5,AD5,AF5),3)</f>
        <v>491.94299999999998</v>
      </c>
      <c r="AI5" s="32">
        <f t="shared" ref="AI5" si="4">IF(X5="","-",AH5*V5/U5)</f>
        <v>580.49274000000003</v>
      </c>
      <c r="AJ5" s="21" t="s">
        <v>105</v>
      </c>
      <c r="AK5" s="13" t="s">
        <v>106</v>
      </c>
      <c r="AL5" s="13" t="s">
        <v>107</v>
      </c>
      <c r="AM5" s="13" t="s">
        <v>108</v>
      </c>
      <c r="AN5" s="22">
        <v>41774</v>
      </c>
      <c r="AO5" s="22">
        <v>41809</v>
      </c>
      <c r="AP5" s="13"/>
      <c r="AQ5" s="13"/>
      <c r="AR5" s="23" t="s">
        <v>99</v>
      </c>
      <c r="AS5" s="13" t="s">
        <v>109</v>
      </c>
      <c r="AT5" s="21">
        <v>796</v>
      </c>
      <c r="AU5" s="13" t="s">
        <v>110</v>
      </c>
      <c r="AV5" s="24">
        <v>7</v>
      </c>
      <c r="AW5" s="17">
        <f>IF(AX5="","заполните гр. 45",VLOOKUP(AX5,'[1]44-45'!$A$2:$B$13,2,FALSE))</f>
        <v>78000000000</v>
      </c>
      <c r="AX5" s="13" t="s">
        <v>111</v>
      </c>
      <c r="AY5" s="22">
        <v>41829</v>
      </c>
      <c r="AZ5" s="22">
        <v>41829</v>
      </c>
      <c r="BA5" s="22">
        <v>41912</v>
      </c>
      <c r="BB5" s="13">
        <v>2014</v>
      </c>
      <c r="BC5" s="25"/>
      <c r="BD5" s="13" t="s">
        <v>112</v>
      </c>
      <c r="BE5" s="13"/>
      <c r="BF5" s="13" t="s">
        <v>113</v>
      </c>
      <c r="BG5" s="13">
        <v>3099</v>
      </c>
      <c r="BH5" s="13" t="s">
        <v>114</v>
      </c>
      <c r="BI5" s="26" t="s">
        <v>115</v>
      </c>
      <c r="BJ5" s="27">
        <v>42509</v>
      </c>
      <c r="BK5" s="28">
        <v>19917.303</v>
      </c>
      <c r="BL5" s="13"/>
      <c r="BM5" s="13"/>
      <c r="BN5" s="13"/>
      <c r="BO5" s="13" t="s">
        <v>112</v>
      </c>
      <c r="BP5" s="13"/>
      <c r="BQ5" s="29">
        <f t="shared" ref="BQ5" si="5">IF(MONTH(AY5)&lt;4,1,IF(MONTH(AY5)&lt;7,2,IF(MONTH(AY5)&lt;10,3,4)))</f>
        <v>3</v>
      </c>
      <c r="BR5" s="30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</row>
  </sheetData>
  <mergeCells count="77">
    <mergeCell ref="K1:K3"/>
    <mergeCell ref="A1:A3"/>
    <mergeCell ref="B1:E1"/>
    <mergeCell ref="F1:F3"/>
    <mergeCell ref="G1:G3"/>
    <mergeCell ref="H1:J1"/>
    <mergeCell ref="AF1:AG2"/>
    <mergeCell ref="AC2:AC3"/>
    <mergeCell ref="AD2:AE2"/>
    <mergeCell ref="L1:L3"/>
    <mergeCell ref="M1:M3"/>
    <mergeCell ref="N1:N3"/>
    <mergeCell ref="O1:O3"/>
    <mergeCell ref="P1:P3"/>
    <mergeCell ref="Q1:Q3"/>
    <mergeCell ref="R1:R3"/>
    <mergeCell ref="S1:S3"/>
    <mergeCell ref="T1:T3"/>
    <mergeCell ref="U1:V2"/>
    <mergeCell ref="W1:AE1"/>
    <mergeCell ref="AH1:AI2"/>
    <mergeCell ref="AJ1:AJ3"/>
    <mergeCell ref="AK1:AO1"/>
    <mergeCell ref="AP1:AQ1"/>
    <mergeCell ref="AR1:BA1"/>
    <mergeCell ref="AK2:AK3"/>
    <mergeCell ref="AL2:AL3"/>
    <mergeCell ref="AM2:AM3"/>
    <mergeCell ref="AN2:AN3"/>
    <mergeCell ref="BP1:BP3"/>
    <mergeCell ref="BQ1:BQ3"/>
    <mergeCell ref="BG2:BG3"/>
    <mergeCell ref="BH2:BH3"/>
    <mergeCell ref="BI2:BI3"/>
    <mergeCell ref="BJ2:BJ3"/>
    <mergeCell ref="CC1:CC3"/>
    <mergeCell ref="BR1:BR3"/>
    <mergeCell ref="BS1:BS3"/>
    <mergeCell ref="BT1:BT3"/>
    <mergeCell ref="BU1:BU3"/>
    <mergeCell ref="BV1:BV3"/>
    <mergeCell ref="BW1:BW3"/>
    <mergeCell ref="AT2:AU2"/>
    <mergeCell ref="CD1:CD3"/>
    <mergeCell ref="B2:B3"/>
    <mergeCell ref="C2:C3"/>
    <mergeCell ref="D2:D3"/>
    <mergeCell ref="E2:E3"/>
    <mergeCell ref="H2:H3"/>
    <mergeCell ref="I2:I3"/>
    <mergeCell ref="J2:J3"/>
    <mergeCell ref="W2:W3"/>
    <mergeCell ref="X2:AB2"/>
    <mergeCell ref="BX1:BX3"/>
    <mergeCell ref="BY1:BY3"/>
    <mergeCell ref="BZ1:BZ3"/>
    <mergeCell ref="CA1:CA3"/>
    <mergeCell ref="CB1:CB3"/>
    <mergeCell ref="AO2:AO3"/>
    <mergeCell ref="AP2:AP3"/>
    <mergeCell ref="AQ2:AQ3"/>
    <mergeCell ref="AR2:AR3"/>
    <mergeCell ref="AS2:AS3"/>
    <mergeCell ref="BK2:BK3"/>
    <mergeCell ref="BL2:BN2"/>
    <mergeCell ref="BO2:BO3"/>
    <mergeCell ref="AV2:AV3"/>
    <mergeCell ref="AW2:AX2"/>
    <mergeCell ref="AY2:AY3"/>
    <mergeCell ref="AZ2:AZ3"/>
    <mergeCell ref="BA2:BA3"/>
    <mergeCell ref="BF2:BF3"/>
    <mergeCell ref="BC1:BC3"/>
    <mergeCell ref="BD1:BD3"/>
    <mergeCell ref="BE1:BE3"/>
    <mergeCell ref="BF1:BO1"/>
    <mergeCell ref="BB1:BB3"/>
  </mergeCells>
  <dataValidations count="6">
    <dataValidation type="list" allowBlank="1" showInputMessage="1" showErrorMessage="1" sqref="BF5">
      <formula1>"ИПР 2013,ИПР 2013-2014,ИПР 2014,ИПР 2014-2015,ИПР 2015,ИПР 2015-2016"</formula1>
    </dataValidation>
    <dataValidation type="list" allowBlank="1" showInputMessage="1" showErrorMessage="1" sqref="BB5">
      <formula1>"2013-2014,2014,2014-2015,2014-2016,2014-2017,2015-"</formula1>
    </dataValidation>
    <dataValidation type="list" allowBlank="1" showInputMessage="1" showErrorMessage="1" sqref="AM5">
      <formula1>"электронная,неэлектронная"</formula1>
    </dataValidation>
    <dataValidation allowBlank="1" showInputMessage="1" promptTitle="Внимание!" prompt="Если предмет закупки попадает под перечень исключаемых затрат, графа не заполняется!" sqref="W5"/>
    <dataValidation type="list" allowBlank="1" showInputMessage="1" showErrorMessage="1" sqref="F5">
      <formula1>"1,2,3р,3э,4,5,6,7,8"</formula1>
    </dataValidation>
    <dataValidation type="list" allowBlank="1" showInputMessage="1" showErrorMessage="1" sqref="BO5 BD5">
      <formula1>"Да,Нет"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'[1]31!'!#REF!</xm:f>
          </x14:formula1>
          <xm:sqref>AJ5</xm:sqref>
        </x14:dataValidation>
        <x14:dataValidation type="list" allowBlank="1" showInputMessage="1" showErrorMessage="1">
          <x14:formula1>
            <xm:f>'[1]44-45'!#REF!</xm:f>
          </x14:formula1>
          <xm:sqref>AX5</xm:sqref>
        </x14:dataValidation>
        <x14:dataValidation type="list" allowBlank="1" showInputMessage="1" showErrorMessage="1">
          <x14:formula1>
            <xm:f>'[1]11'!#REF!</xm:f>
          </x14:formula1>
          <xm:sqref>P5</xm:sqref>
        </x14:dataValidation>
        <x14:dataValidation type="list" allowBlank="1" showInputMessage="1" showErrorMessage="1">
          <x14:formula1>
            <xm:f>'[1]10'!#REF!</xm:f>
          </x14:formula1>
          <xm:sqref>O5</xm:sqref>
        </x14:dataValidation>
        <x14:dataValidation type="list" allowBlank="1" showInputMessage="1" showErrorMessage="1">
          <x14:formula1>
            <xm:f>'[1]13-14'!#REF!</xm:f>
          </x14:formula1>
          <xm:sqref>S5</xm:sqref>
        </x14:dataValidation>
        <x14:dataValidation type="list" allowBlank="1" showInputMessage="1" showErrorMessage="1">
          <x14:formula1>
            <xm:f>'[1]Применяемые коэффициенты (2014)'!#REF!</xm:f>
          </x14:formula1>
          <xm:sqref>X5</xm:sqref>
        </x14:dataValidation>
        <x14:dataValidation type="list" allowBlank="1" showInputMessage="1" showErrorMessage="1">
          <x14:formula1>
            <xm:f>'[1]33!'!#REF!</xm:f>
          </x14:formula1>
          <xm:sqref>AL5</xm:sqref>
        </x14:dataValidation>
        <x14:dataValidation type="list" allowBlank="1" showInputMessage="1" showErrorMessage="1">
          <x14:formula1>
            <xm:f>'[1]32!'!#REF!</xm:f>
          </x14:formula1>
          <xm:sqref>AK5</xm:sqref>
        </x14:dataValidation>
        <x14:dataValidation type="list" allowBlank="1" showInputMessage="1" showErrorMessage="1">
          <x14:formula1>
            <xm:f>'[1]12'!#REF!</xm:f>
          </x14:formula1>
          <xm:sqref>Q5</xm:sqref>
        </x14:dataValidation>
        <x14:dataValidation type="list" allowBlank="1" showInputMessage="1" showErrorMessage="1">
          <x14:formula1>
            <xm:f>'[1]5'!#REF!</xm:f>
          </x14:formula1>
          <xm:sqref>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2014-08-15T06:48:57Z</dcterms:modified>
</cp:coreProperties>
</file>